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сОШ, 2025-2026\23.10.2025. Информатика (Программирование)\"/>
    </mc:Choice>
  </mc:AlternateContent>
  <bookViews>
    <workbookView xWindow="-105" yWindow="-105" windowWidth="20730" windowHeight="11760" tabRatio="743" firstSheet="1" activeTab="2"/>
  </bookViews>
  <sheets>
    <sheet name="Инструкция" sheetId="10" r:id="rId1"/>
    <sheet name="5 класс" sheetId="5" r:id="rId2"/>
    <sheet name="9 класс" sheetId="15" r:id="rId3"/>
    <sheet name="Сводная" sheetId="11" r:id="rId4"/>
  </sheets>
  <definedNames>
    <definedName name="_xlnm._FilterDatabase" localSheetId="1" hidden="1">'5 класс'!$A$10:$R$10</definedName>
    <definedName name="_xlnm._FilterDatabase" localSheetId="2" hidden="1">'9 класс'!$A$10:$R$10</definedName>
    <definedName name="closed" localSheetId="2">#REF!</definedName>
    <definedName name="closed">#REF!</definedName>
    <definedName name="location" localSheetId="2">#REF!</definedName>
    <definedName name="location">#REF!</definedName>
    <definedName name="school_type" localSheetId="1">'5 класс'!$B$2:$B$7</definedName>
    <definedName name="school_type" localSheetId="2">'9 класс'!$B$2:$B$7</definedName>
    <definedName name="school_type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2" i="15" l="1"/>
  <c r="H9" i="5" l="1"/>
  <c r="H9" i="15"/>
  <c r="N11" i="15" l="1"/>
  <c r="K9" i="15"/>
  <c r="N12" i="5"/>
  <c r="O12" i="15" l="1"/>
  <c r="L9" i="15"/>
  <c r="O11" i="15"/>
  <c r="K9" i="5"/>
  <c r="P12" i="5" l="1"/>
  <c r="O12" i="5"/>
  <c r="R4" i="15"/>
  <c r="O11" i="5"/>
  <c r="L9" i="5"/>
  <c r="R8" i="15" l="1"/>
  <c r="P9" i="15" s="1"/>
  <c r="R9" i="15" s="1"/>
  <c r="R4" i="5" l="1"/>
  <c r="C5" i="11" s="1"/>
  <c r="R8" i="5" l="1"/>
  <c r="P9" i="5" s="1"/>
  <c r="R9" i="5" s="1"/>
  <c r="D10" i="11"/>
  <c r="C10" i="11" s="1"/>
</calcChain>
</file>

<file path=xl/sharedStrings.xml><?xml version="1.0" encoding="utf-8"?>
<sst xmlns="http://schemas.openxmlformats.org/spreadsheetml/2006/main" count="192" uniqueCount="91">
  <si>
    <t>Предмет олимпиады:</t>
  </si>
  <si>
    <t>Этап:</t>
  </si>
  <si>
    <t>Фамилия</t>
  </si>
  <si>
    <t>Имя</t>
  </si>
  <si>
    <t>Отчество</t>
  </si>
  <si>
    <t>Класс</t>
  </si>
  <si>
    <t>№ п\п</t>
  </si>
  <si>
    <t>Дата проведения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</si>
  <si>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</si>
  <si>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</si>
  <si>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</si>
  <si>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</si>
  <si>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ГО г.Октябрьский</t>
  </si>
  <si>
    <t>Max балл участника:</t>
  </si>
  <si>
    <t>Доля в % от максим. количества баллов</t>
  </si>
  <si>
    <t>Рейтинг</t>
  </si>
  <si>
    <t>Шифр</t>
  </si>
  <si>
    <t>Статус участника (Победитель, Призер, Участник)</t>
  </si>
  <si>
    <t>Ограниченные возможности здоровья (имеются/не имеются)</t>
  </si>
  <si>
    <t>Класс обучения</t>
  </si>
  <si>
    <t>Результат (балл)</t>
  </si>
  <si>
    <t>Муж</t>
  </si>
  <si>
    <t>Жен</t>
  </si>
  <si>
    <t>Max балл за олимпиаду:</t>
  </si>
  <si>
    <t>Квота на победителей и призеров</t>
  </si>
  <si>
    <t>Заменить статус "призер" на "участник"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</si>
  <si>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</si>
  <si>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</si>
  <si>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</si>
  <si>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</si>
  <si>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Победители и призеры по предмету</t>
  </si>
  <si>
    <t>Количество участников по классу</t>
  </si>
  <si>
    <t>Победители по классу</t>
  </si>
  <si>
    <t>Призеры по классу</t>
  </si>
  <si>
    <t>Участники по классу</t>
  </si>
  <si>
    <t>Информация о победителях и призерах по предмету</t>
  </si>
  <si>
    <t>РОО/ГОО</t>
  </si>
  <si>
    <t xml:space="preserve">Место работы </t>
  </si>
  <si>
    <t>Дети участников СВО
(да/нет)</t>
  </si>
  <si>
    <t>Дети-сироты и дети, оставшихся без попечения родителей
 (да/ нет)</t>
  </si>
  <si>
    <t>Школьный этап</t>
  </si>
  <si>
    <t>Проходной балл:</t>
  </si>
  <si>
    <t>Александр</t>
  </si>
  <si>
    <t>не имеются</t>
  </si>
  <si>
    <t>нет</t>
  </si>
  <si>
    <t>МБОУ "ТГ №11"</t>
  </si>
  <si>
    <t>Радмир</t>
  </si>
  <si>
    <t>Сергеевич</t>
  </si>
  <si>
    <t>5А</t>
  </si>
  <si>
    <t>Гиматов</t>
  </si>
  <si>
    <t>26.11.2014</t>
  </si>
  <si>
    <t>Антонов</t>
  </si>
  <si>
    <t>Станислав</t>
  </si>
  <si>
    <t>Яковлевич</t>
  </si>
  <si>
    <t>Елисей</t>
  </si>
  <si>
    <t>9Б</t>
  </si>
  <si>
    <t>Хозиков</t>
  </si>
  <si>
    <t>Насибуллин</t>
  </si>
  <si>
    <t>Айдарович</t>
  </si>
  <si>
    <t>Хасанов</t>
  </si>
  <si>
    <t>Вадим</t>
  </si>
  <si>
    <t>Рустамович</t>
  </si>
  <si>
    <t>Б</t>
  </si>
  <si>
    <t>ТГ №11</t>
  </si>
  <si>
    <t>Кадыргулова Гульназ Рафаэловна</t>
  </si>
  <si>
    <t>28.09.2010</t>
  </si>
  <si>
    <t>29.05.2010</t>
  </si>
  <si>
    <t xml:space="preserve">Ответственная за составление протокола </t>
  </si>
  <si>
    <t xml:space="preserve">/Хасанова Л.Ф./ </t>
  </si>
  <si>
    <t>Протокол составлен на основании результатов с платформы "Образовательный центр "Сириус""</t>
  </si>
  <si>
    <t>spr25932/edu023337/9/2qzq2g63</t>
  </si>
  <si>
    <t>spr25932/edu023337/9/8g675564</t>
  </si>
  <si>
    <t>spr25932/edu023337/9/gr635465</t>
  </si>
  <si>
    <t>Шарафутдинов</t>
  </si>
  <si>
    <t>Данислам</t>
  </si>
  <si>
    <t>spr25932/edu023337/9/37z5rw64</t>
  </si>
  <si>
    <t>Ильшатович</t>
  </si>
  <si>
    <t>23.07.2010</t>
  </si>
  <si>
    <t>spr25932/edu023337/9/qrzw2862</t>
  </si>
  <si>
    <t>Ефремова</t>
  </si>
  <si>
    <t>spr25532/edu023337/5/8vz49969</t>
  </si>
  <si>
    <t>spr25532/edu023337/5/qrzv9867</t>
  </si>
  <si>
    <t>Мария</t>
  </si>
  <si>
    <t>Андреевна</t>
  </si>
  <si>
    <t>Ранжированный список участников школьного этапа всероссийской олимпиады школьников 
по информатике (программированию) в 9 классах в 2025-2026 учебном году</t>
  </si>
  <si>
    <t>информатика ((программирование)</t>
  </si>
  <si>
    <t>Ранжированный список участников школьного этапа всероссийской олимпиады школьников 
по информатике (программированию)  в 5 классах в 2025-2026 учебном году</t>
  </si>
  <si>
    <t xml:space="preserve"> информатика (программирование) </t>
  </si>
  <si>
    <t>участник</t>
  </si>
  <si>
    <t>ИНФОРМАТИКА</t>
  </si>
  <si>
    <t>(ПРОГРАММИРОВАНИЕ)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</si>
</sst>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&quot;.&quot;mm&quot;.&quot;yyyy"/>
    <numFmt numFmtId="165" formatCode="[$-419]General"/>
    <numFmt numFmtId="166" formatCode="0.0%"/>
    <numFmt numFmtId="167" formatCode="0.0"/>
  </numFmts>
  <fonts count="15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10"/>
      <color theme="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0"/>
      <name val="Times New Roman"/>
      <family val="1"/>
      <charset val="204"/>
    </font>
    <font>
      <b/>
      <sz val="14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3" fillId="0" borderId="1" xfId="0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vertical="center"/>
    </xf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/>
    </xf>
    <xf numFmtId="0" fontId="5" fillId="0" borderId="0" xfId="0" applyFont="1" applyFill="1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top"/>
    </xf>
    <xf numFmtId="1" fontId="5" fillId="0" borderId="0" xfId="0" applyNumberFormat="1" applyFont="1" applyAlignment="1">
      <alignment horizontal="center" vertical="center"/>
    </xf>
    <xf numFmtId="9" fontId="6" fillId="0" borderId="0" xfId="2" applyFont="1" applyAlignment="1">
      <alignment horizontal="center" vertical="center"/>
    </xf>
    <xf numFmtId="166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9" fontId="7" fillId="0" borderId="0" xfId="2" applyFont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9" fontId="5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Fill="1" applyBorder="1" applyAlignment="1">
      <alignment horizontal="right" vertical="top"/>
    </xf>
    <xf numFmtId="49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0" fontId="12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vertical="top"/>
    </xf>
    <xf numFmtId="0" fontId="12" fillId="0" borderId="0" xfId="0" applyFont="1" applyFill="1" applyBorder="1"/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 vertical="top"/>
    </xf>
    <xf numFmtId="1" fontId="12" fillId="0" borderId="0" xfId="0" applyNumberFormat="1" applyFont="1" applyAlignment="1">
      <alignment horizontal="center" vertical="center"/>
    </xf>
    <xf numFmtId="9" fontId="11" fillId="0" borderId="0" xfId="2" applyFont="1" applyAlignment="1">
      <alignment horizontal="center" vertical="center"/>
    </xf>
    <xf numFmtId="14" fontId="12" fillId="0" borderId="0" xfId="0" applyNumberFormat="1" applyFont="1" applyFill="1" applyBorder="1" applyAlignment="1">
      <alignment horizontal="left" vertical="center"/>
    </xf>
    <xf numFmtId="167" fontId="12" fillId="0" borderId="0" xfId="0" applyNumberFormat="1" applyFont="1"/>
    <xf numFmtId="166" fontId="11" fillId="0" borderId="0" xfId="0" applyNumberFormat="1" applyFont="1" applyAlignment="1">
      <alignment horizontal="right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right" vertical="top"/>
    </xf>
    <xf numFmtId="0" fontId="11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9" fontId="13" fillId="0" borderId="0" xfId="2" applyFont="1" applyAlignment="1">
      <alignment horizontal="center" vertical="center"/>
    </xf>
    <xf numFmtId="1" fontId="11" fillId="0" borderId="0" xfId="0" applyNumberFormat="1" applyFont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/>
    <xf numFmtId="0" fontId="12" fillId="0" borderId="1" xfId="0" applyFont="1" applyBorder="1" applyAlignment="1">
      <alignment horizontal="left" vertical="center"/>
    </xf>
    <xf numFmtId="49" fontId="12" fillId="0" borderId="1" xfId="0" applyNumberFormat="1" applyFont="1" applyBorder="1" applyAlignment="1">
      <alignment horizontal="left" vertical="center"/>
    </xf>
    <xf numFmtId="14" fontId="12" fillId="0" borderId="1" xfId="0" applyNumberFormat="1" applyFont="1" applyFill="1" applyBorder="1" applyAlignment="1">
      <alignment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9" fontId="12" fillId="0" borderId="1" xfId="2" applyNumberFormat="1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64" fontId="12" fillId="0" borderId="1" xfId="0" applyNumberFormat="1" applyFont="1" applyFill="1" applyBorder="1" applyAlignment="1">
      <alignment vertical="center"/>
    </xf>
    <xf numFmtId="165" fontId="12" fillId="0" borderId="1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right" vertical="top"/>
    </xf>
    <xf numFmtId="0" fontId="12" fillId="0" borderId="0" xfId="0" applyFont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1" fillId="0" borderId="2" xfId="0" applyFont="1" applyFill="1" applyBorder="1" applyAlignment="1">
      <alignment horizontal="right" vertical="top"/>
    </xf>
    <xf numFmtId="0" fontId="1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" xfId="0" applyFont="1" applyFill="1" applyBorder="1" applyAlignment="1">
      <alignment horizontal="right" vertical="top"/>
    </xf>
    <xf numFmtId="0" fontId="5" fillId="0" borderId="0" xfId="0" applyFont="1" applyAlignment="1">
      <alignment horizontal="center" vertical="center" wrapText="1"/>
    </xf>
  </cellXfs>
  <cellStyles count="3">
    <cellStyle name="Акцент1" xfId="1" builtinId="29" customBuiltin="1"/>
    <cellStyle name="Обычный" xfId="0" builtinId="0"/>
    <cellStyle name="Процентный" xfId="2" builtinId="5"/>
  </cellStyles>
  <dxfs count="6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7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opLeftCell="A23" zoomScale="90" zoomScaleNormal="90" workbookViewId="0">
      <selection activeCell="H9" sqref="H9"/>
    </sheetView>
  </sheetViews>
  <sheetFormatPr defaultRowHeight="12.75" x14ac:dyDescent="0.2"/>
  <sheetData/>
  <pageMargins left="0.25" right="0.25" top="0.75" bottom="0.75" header="0.3" footer="0.3"/>
  <pageSetup paperSize="9" scale="90" fitToHeight="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"/>
  <sheetViews>
    <sheetView topLeftCell="B1" zoomScale="77" zoomScaleNormal="77" workbookViewId="0">
      <selection activeCell="Q17" sqref="Q17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3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s="51" customFormat="1" ht="18.75" x14ac:dyDescent="0.3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</row>
    <row r="2" spans="1:21" s="51" customFormat="1" ht="32.25" customHeight="1" x14ac:dyDescent="0.3">
      <c r="B2" s="52"/>
      <c r="C2" s="96" t="s">
        <v>86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53" t="s">
        <v>31</v>
      </c>
      <c r="R2" s="54">
        <v>2</v>
      </c>
    </row>
    <row r="3" spans="1:21" s="51" customFormat="1" ht="18.75" x14ac:dyDescent="0.3">
      <c r="B3" s="52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3"/>
      <c r="R3" s="54"/>
    </row>
    <row r="4" spans="1:21" s="51" customFormat="1" ht="18.75" x14ac:dyDescent="0.3">
      <c r="A4" s="56" t="s">
        <v>0</v>
      </c>
      <c r="B4" s="57"/>
      <c r="C4" s="56" t="s">
        <v>87</v>
      </c>
      <c r="E4" s="58" t="s">
        <v>21</v>
      </c>
      <c r="F4" s="59"/>
      <c r="Q4" s="60" t="s">
        <v>32</v>
      </c>
      <c r="R4" s="61">
        <f>COUNTIF(P11:P12,"победитель")</f>
        <v>0</v>
      </c>
    </row>
    <row r="5" spans="1:21" s="51" customFormat="1" ht="18.75" x14ac:dyDescent="0.3">
      <c r="A5" s="56" t="s">
        <v>36</v>
      </c>
      <c r="B5" s="57"/>
      <c r="C5" s="56" t="s">
        <v>12</v>
      </c>
      <c r="E5" s="58" t="s">
        <v>22</v>
      </c>
      <c r="F5" s="59"/>
      <c r="Q5" s="60" t="s">
        <v>33</v>
      </c>
      <c r="R5" s="54">
        <v>0</v>
      </c>
    </row>
    <row r="6" spans="1:21" s="51" customFormat="1" ht="18.75" x14ac:dyDescent="0.3">
      <c r="A6" s="56" t="s">
        <v>1</v>
      </c>
      <c r="B6" s="57"/>
      <c r="C6" s="56" t="s">
        <v>40</v>
      </c>
      <c r="E6" s="59"/>
      <c r="F6" s="59"/>
      <c r="Q6" s="60" t="s">
        <v>34</v>
      </c>
      <c r="R6" s="54">
        <v>2</v>
      </c>
    </row>
    <row r="7" spans="1:21" s="51" customFormat="1" ht="18.75" x14ac:dyDescent="0.3">
      <c r="A7" s="56" t="s">
        <v>5</v>
      </c>
      <c r="B7" s="57"/>
      <c r="C7" s="56">
        <v>5</v>
      </c>
      <c r="E7" s="59"/>
      <c r="F7" s="59"/>
      <c r="P7" s="62"/>
      <c r="Q7" s="60" t="s">
        <v>24</v>
      </c>
      <c r="R7" s="63">
        <v>0.45</v>
      </c>
    </row>
    <row r="8" spans="1:21" s="51" customFormat="1" ht="18.75" x14ac:dyDescent="0.3">
      <c r="A8" s="56" t="s">
        <v>7</v>
      </c>
      <c r="B8" s="57"/>
      <c r="C8" s="64">
        <v>45923</v>
      </c>
      <c r="F8" s="59"/>
      <c r="M8" s="65"/>
      <c r="Q8" s="66" t="s">
        <v>30</v>
      </c>
      <c r="R8" s="63">
        <f>(R4+R5)/R2</f>
        <v>0</v>
      </c>
    </row>
    <row r="9" spans="1:21" s="51" customFormat="1" ht="18.75" x14ac:dyDescent="0.3">
      <c r="C9" s="95" t="s">
        <v>23</v>
      </c>
      <c r="D9" s="95"/>
      <c r="E9" s="67">
        <v>500</v>
      </c>
      <c r="G9" s="60" t="s">
        <v>41</v>
      </c>
      <c r="H9" s="68">
        <f>E9/2</f>
        <v>250</v>
      </c>
      <c r="J9" s="69" t="s">
        <v>13</v>
      </c>
      <c r="K9" s="70">
        <f>MAX(M11:M12)</f>
        <v>140</v>
      </c>
      <c r="L9" s="71" t="str">
        <f>IF(K9*100/E9&gt;=50,"победитель","участник")</f>
        <v>участник</v>
      </c>
      <c r="M9" s="65"/>
      <c r="P9" s="72">
        <f>R8-45%</f>
        <v>-0.45</v>
      </c>
      <c r="Q9" s="60" t="s">
        <v>25</v>
      </c>
      <c r="R9" s="73">
        <f>IF((R2*P9)&gt;0,(R2*P9),0)</f>
        <v>0</v>
      </c>
    </row>
    <row r="10" spans="1:21" s="51" customFormat="1" ht="168.75" x14ac:dyDescent="0.3">
      <c r="A10" s="74" t="s">
        <v>6</v>
      </c>
      <c r="B10" s="75" t="s">
        <v>8</v>
      </c>
      <c r="C10" s="75" t="s">
        <v>2</v>
      </c>
      <c r="D10" s="75" t="s">
        <v>3</v>
      </c>
      <c r="E10" s="75" t="s">
        <v>4</v>
      </c>
      <c r="F10" s="75" t="s">
        <v>9</v>
      </c>
      <c r="G10" s="75" t="s">
        <v>18</v>
      </c>
      <c r="H10" s="75" t="s">
        <v>39</v>
      </c>
      <c r="I10" s="75" t="s">
        <v>38</v>
      </c>
      <c r="J10" s="75" t="s">
        <v>10</v>
      </c>
      <c r="K10" s="75" t="s">
        <v>19</v>
      </c>
      <c r="L10" s="76" t="s">
        <v>16</v>
      </c>
      <c r="M10" s="75" t="s">
        <v>20</v>
      </c>
      <c r="N10" s="75" t="s">
        <v>14</v>
      </c>
      <c r="O10" s="75" t="s">
        <v>15</v>
      </c>
      <c r="P10" s="75" t="s">
        <v>17</v>
      </c>
      <c r="Q10" s="75" t="s">
        <v>11</v>
      </c>
      <c r="R10" s="75" t="s">
        <v>37</v>
      </c>
      <c r="S10" s="77"/>
      <c r="T10" s="77"/>
      <c r="U10" s="77"/>
    </row>
    <row r="11" spans="1:21" s="51" customFormat="1" ht="18.75" x14ac:dyDescent="0.3">
      <c r="A11" s="74">
        <v>2</v>
      </c>
      <c r="B11" s="78" t="s">
        <v>12</v>
      </c>
      <c r="C11" s="79" t="s">
        <v>49</v>
      </c>
      <c r="D11" s="79" t="s">
        <v>42</v>
      </c>
      <c r="E11" s="79" t="s">
        <v>47</v>
      </c>
      <c r="F11" s="89" t="s">
        <v>50</v>
      </c>
      <c r="G11" s="81" t="s">
        <v>43</v>
      </c>
      <c r="H11" s="81" t="s">
        <v>44</v>
      </c>
      <c r="I11" s="82" t="s">
        <v>44</v>
      </c>
      <c r="J11" s="82" t="s">
        <v>45</v>
      </c>
      <c r="K11" s="90" t="s">
        <v>48</v>
      </c>
      <c r="L11" s="84" t="s">
        <v>81</v>
      </c>
      <c r="M11" s="85">
        <v>140</v>
      </c>
      <c r="N11" s="86">
        <v>0.28000000000000003</v>
      </c>
      <c r="O11" s="86">
        <f t="shared" ref="O11:O12" si="0">IF(M11="","",M11/$K$9)</f>
        <v>1</v>
      </c>
      <c r="P11" s="87" t="s">
        <v>88</v>
      </c>
      <c r="Q11" s="82" t="s">
        <v>64</v>
      </c>
      <c r="R11" s="88" t="s">
        <v>63</v>
      </c>
    </row>
    <row r="12" spans="1:21" s="51" customFormat="1" ht="18.75" x14ac:dyDescent="0.3">
      <c r="A12" s="74">
        <v>24</v>
      </c>
      <c r="B12" s="78" t="s">
        <v>12</v>
      </c>
      <c r="C12" s="79" t="s">
        <v>79</v>
      </c>
      <c r="D12" s="79" t="s">
        <v>82</v>
      </c>
      <c r="E12" s="79" t="s">
        <v>83</v>
      </c>
      <c r="F12" s="80">
        <v>42036</v>
      </c>
      <c r="G12" s="81" t="s">
        <v>43</v>
      </c>
      <c r="H12" s="81" t="s">
        <v>44</v>
      </c>
      <c r="I12" s="82" t="s">
        <v>44</v>
      </c>
      <c r="J12" s="82" t="s">
        <v>45</v>
      </c>
      <c r="K12" s="83" t="s">
        <v>48</v>
      </c>
      <c r="L12" s="84" t="s">
        <v>80</v>
      </c>
      <c r="M12" s="85">
        <v>30</v>
      </c>
      <c r="N12" s="86">
        <f>IF(M12="","",M12/$E$9)</f>
        <v>0.06</v>
      </c>
      <c r="O12" s="86">
        <f t="shared" si="0"/>
        <v>0.21428571428571427</v>
      </c>
      <c r="P12" s="87" t="str">
        <f>IF(M12="","",IF($K$9=M12,$L$9,IF(M12&gt;=$H$9,"призер","участник")))</f>
        <v>участник</v>
      </c>
      <c r="Q12" s="82" t="s">
        <v>64</v>
      </c>
      <c r="R12" s="88" t="s">
        <v>63</v>
      </c>
    </row>
    <row r="13" spans="1:21" s="51" customFormat="1" ht="18.75" x14ac:dyDescent="0.3"/>
    <row r="14" spans="1:21" s="51" customFormat="1" ht="18.75" x14ac:dyDescent="0.3">
      <c r="B14" s="91"/>
      <c r="C14" s="92"/>
      <c r="D14" s="51" t="s">
        <v>67</v>
      </c>
      <c r="H14" s="51" t="s">
        <v>68</v>
      </c>
    </row>
    <row r="15" spans="1:21" s="51" customFormat="1" ht="18.75" x14ac:dyDescent="0.3">
      <c r="C15" s="92"/>
    </row>
    <row r="16" spans="1:21" s="51" customFormat="1" ht="18.75" x14ac:dyDescent="0.3">
      <c r="D16" s="51" t="s">
        <v>69</v>
      </c>
    </row>
    <row r="17" s="51" customFormat="1" ht="18.75" x14ac:dyDescent="0.3"/>
    <row r="18" s="51" customFormat="1" ht="18.75" x14ac:dyDescent="0.3"/>
    <row r="19" s="51" customFormat="1" ht="18.75" x14ac:dyDescent="0.3"/>
  </sheetData>
  <protectedRanges>
    <protectedRange sqref="N11:N12" name="Диапазон1_3_1"/>
    <protectedRange sqref="O11:O12" name="Диапазон1_1_1_1"/>
    <protectedRange sqref="P11:P12" name="Диапазон1_2_1_1_1"/>
  </protectedRanges>
  <autoFilter ref="A10:R10">
    <sortState ref="A11:R17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5" priority="3" stopIfTrue="1">
      <formula>ISBLANK(C4)</formula>
    </cfRule>
  </conditionalFormatting>
  <conditionalFormatting sqref="C8">
    <cfRule type="expression" dxfId="4" priority="2" stopIfTrue="1">
      <formula>ISBLANK(C8)</formula>
    </cfRule>
  </conditionalFormatting>
  <conditionalFormatting sqref="E9">
    <cfRule type="expression" dxfId="3" priority="1" stopIfTrue="1">
      <formula>ISBLANK(E9)</formula>
    </cfRule>
  </conditionalFormatting>
  <dataValidations count="1">
    <dataValidation allowBlank="1" showInputMessage="1" showErrorMessage="1" sqref="C4:C8 A4:A8 E9 F4:F8 E6:E7 B10:F10"/>
  </dataValidations>
  <pageMargins left="0.25" right="0.25" top="0.33" bottom="0.34" header="0.3" footer="0.3"/>
  <pageSetup paperSize="9" scale="49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"/>
  <sheetViews>
    <sheetView tabSelected="1" zoomScaleNormal="100" workbookViewId="0">
      <selection activeCell="L14" sqref="L14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97"/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</row>
    <row r="2" spans="1:21" ht="32.25" customHeight="1" x14ac:dyDescent="0.25">
      <c r="B2" s="11"/>
      <c r="C2" s="99" t="s">
        <v>84</v>
      </c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12" t="s">
        <v>31</v>
      </c>
      <c r="R2" s="13">
        <v>5</v>
      </c>
    </row>
    <row r="3" spans="1:21" x14ac:dyDescent="0.25">
      <c r="B3" s="11"/>
      <c r="C3" s="46"/>
      <c r="D3" s="46"/>
      <c r="E3" s="46"/>
      <c r="F3" s="46"/>
      <c r="G3" s="46"/>
      <c r="H3" s="47"/>
      <c r="I3" s="46"/>
      <c r="J3" s="46"/>
      <c r="K3" s="46"/>
      <c r="L3" s="46"/>
      <c r="M3" s="46"/>
      <c r="N3" s="46"/>
      <c r="O3" s="46"/>
      <c r="P3" s="46"/>
      <c r="Q3" s="12"/>
      <c r="R3" s="13"/>
    </row>
    <row r="4" spans="1:21" x14ac:dyDescent="0.25">
      <c r="A4" s="43" t="s">
        <v>0</v>
      </c>
      <c r="B4" s="15"/>
      <c r="C4" s="43" t="s">
        <v>85</v>
      </c>
      <c r="E4" s="16" t="s">
        <v>21</v>
      </c>
      <c r="F4" s="17"/>
      <c r="K4" s="10" t="s">
        <v>62</v>
      </c>
      <c r="Q4" s="18" t="s">
        <v>32</v>
      </c>
      <c r="R4" s="19">
        <f>COUNTIF(P11:P14,"победитель")</f>
        <v>0</v>
      </c>
    </row>
    <row r="5" spans="1:21" x14ac:dyDescent="0.25">
      <c r="A5" s="43" t="s">
        <v>36</v>
      </c>
      <c r="B5" s="15"/>
      <c r="C5" s="43" t="s">
        <v>12</v>
      </c>
      <c r="E5" s="16" t="s">
        <v>22</v>
      </c>
      <c r="F5" s="17"/>
      <c r="Q5" s="18" t="s">
        <v>33</v>
      </c>
      <c r="R5" s="13">
        <v>0</v>
      </c>
    </row>
    <row r="6" spans="1:21" x14ac:dyDescent="0.25">
      <c r="A6" s="43" t="s">
        <v>1</v>
      </c>
      <c r="B6" s="15"/>
      <c r="C6" s="43" t="s">
        <v>40</v>
      </c>
      <c r="E6" s="17"/>
      <c r="F6" s="17"/>
      <c r="Q6" s="18" t="s">
        <v>34</v>
      </c>
      <c r="R6" s="13">
        <v>5</v>
      </c>
    </row>
    <row r="7" spans="1:21" x14ac:dyDescent="0.25">
      <c r="A7" s="43" t="s">
        <v>5</v>
      </c>
      <c r="B7" s="15"/>
      <c r="C7" s="43">
        <v>9</v>
      </c>
      <c r="E7" s="17"/>
      <c r="F7" s="17"/>
      <c r="P7" s="20"/>
      <c r="Q7" s="18" t="s">
        <v>24</v>
      </c>
      <c r="R7" s="21">
        <v>0.45</v>
      </c>
    </row>
    <row r="8" spans="1:21" x14ac:dyDescent="0.25">
      <c r="A8" s="43" t="s">
        <v>7</v>
      </c>
      <c r="B8" s="15"/>
      <c r="C8" s="44">
        <v>45954</v>
      </c>
      <c r="F8" s="17"/>
      <c r="Q8" s="22" t="s">
        <v>30</v>
      </c>
      <c r="R8" s="21">
        <f>(R4+R5)/R2</f>
        <v>0</v>
      </c>
    </row>
    <row r="9" spans="1:21" x14ac:dyDescent="0.25">
      <c r="C9" s="98" t="s">
        <v>23</v>
      </c>
      <c r="D9" s="98"/>
      <c r="E9" s="14">
        <v>500</v>
      </c>
      <c r="G9" s="18" t="s">
        <v>41</v>
      </c>
      <c r="H9" s="49">
        <f>E9/2</f>
        <v>250</v>
      </c>
      <c r="J9" s="23" t="s">
        <v>13</v>
      </c>
      <c r="K9" s="24">
        <f>MAX(M11:M14)</f>
        <v>100</v>
      </c>
      <c r="L9" s="25" t="str">
        <f>IF(K9*100/E9&gt;=50,"победитель","участник")</f>
        <v>участник</v>
      </c>
      <c r="P9" s="26">
        <f>R8-45%</f>
        <v>-0.45</v>
      </c>
      <c r="Q9" s="18" t="s">
        <v>25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48" t="s">
        <v>39</v>
      </c>
      <c r="I10" s="9" t="s">
        <v>38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37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45" t="s">
        <v>12</v>
      </c>
      <c r="C11" s="34" t="s">
        <v>51</v>
      </c>
      <c r="D11" s="34" t="s">
        <v>54</v>
      </c>
      <c r="E11" s="34" t="s">
        <v>53</v>
      </c>
      <c r="F11" s="35">
        <v>40254</v>
      </c>
      <c r="G11" s="36" t="s">
        <v>43</v>
      </c>
      <c r="H11" s="34" t="s">
        <v>44</v>
      </c>
      <c r="I11" s="93" t="s">
        <v>44</v>
      </c>
      <c r="J11" s="93" t="s">
        <v>45</v>
      </c>
      <c r="K11" s="38" t="s">
        <v>55</v>
      </c>
      <c r="L11" s="39" t="s">
        <v>71</v>
      </c>
      <c r="M11" s="40">
        <v>0</v>
      </c>
      <c r="N11" s="31">
        <f t="shared" ref="N11:N12" si="0">IF(M11="","",M11/$E$9)</f>
        <v>0</v>
      </c>
      <c r="O11" s="31">
        <f t="shared" ref="O11:O12" si="1">IF(M11="","",M11/$K$9)</f>
        <v>0</v>
      </c>
      <c r="P11" s="41" t="s">
        <v>88</v>
      </c>
      <c r="Q11" s="37" t="s">
        <v>64</v>
      </c>
      <c r="R11" s="42" t="s">
        <v>45</v>
      </c>
    </row>
    <row r="12" spans="1:21" x14ac:dyDescent="0.25">
      <c r="A12" s="28">
        <v>4</v>
      </c>
      <c r="B12" s="45" t="s">
        <v>12</v>
      </c>
      <c r="C12" s="34" t="s">
        <v>57</v>
      </c>
      <c r="D12" s="34" t="s">
        <v>46</v>
      </c>
      <c r="E12" s="34" t="s">
        <v>58</v>
      </c>
      <c r="F12" s="35">
        <v>40445</v>
      </c>
      <c r="G12" s="36" t="s">
        <v>43</v>
      </c>
      <c r="H12" s="34" t="s">
        <v>44</v>
      </c>
      <c r="I12" s="93" t="s">
        <v>44</v>
      </c>
      <c r="J12" s="93" t="s">
        <v>45</v>
      </c>
      <c r="K12" s="38" t="s">
        <v>55</v>
      </c>
      <c r="L12" s="39" t="s">
        <v>70</v>
      </c>
      <c r="M12" s="40">
        <v>10</v>
      </c>
      <c r="N12" s="31">
        <f t="shared" si="0"/>
        <v>0.02</v>
      </c>
      <c r="O12" s="31">
        <f t="shared" si="1"/>
        <v>0.1</v>
      </c>
      <c r="P12" s="41" t="s">
        <v>88</v>
      </c>
      <c r="Q12" s="37" t="s">
        <v>64</v>
      </c>
      <c r="R12" s="42" t="s">
        <v>45</v>
      </c>
    </row>
    <row r="13" spans="1:21" x14ac:dyDescent="0.25">
      <c r="A13" s="45" t="s">
        <v>12</v>
      </c>
      <c r="B13" s="34" t="s">
        <v>12</v>
      </c>
      <c r="C13" s="34" t="s">
        <v>59</v>
      </c>
      <c r="D13" s="34" t="s">
        <v>60</v>
      </c>
      <c r="E13" s="35" t="s">
        <v>61</v>
      </c>
      <c r="F13" s="36" t="s">
        <v>65</v>
      </c>
      <c r="G13" s="36" t="s">
        <v>43</v>
      </c>
      <c r="H13" s="93" t="s">
        <v>44</v>
      </c>
      <c r="I13" s="93" t="s">
        <v>44</v>
      </c>
      <c r="J13" s="93" t="s">
        <v>45</v>
      </c>
      <c r="K13" s="39" t="s">
        <v>55</v>
      </c>
      <c r="L13" s="40" t="s">
        <v>72</v>
      </c>
      <c r="M13" s="41">
        <v>100</v>
      </c>
      <c r="N13" s="31">
        <v>0.2</v>
      </c>
      <c r="O13" s="41">
        <v>100</v>
      </c>
      <c r="P13" s="41" t="s">
        <v>88</v>
      </c>
      <c r="Q13" s="37" t="s">
        <v>64</v>
      </c>
      <c r="R13" s="42" t="s">
        <v>45</v>
      </c>
    </row>
    <row r="14" spans="1:21" x14ac:dyDescent="0.25">
      <c r="A14" s="45" t="s">
        <v>12</v>
      </c>
      <c r="B14" s="34" t="s">
        <v>12</v>
      </c>
      <c r="C14" s="34" t="s">
        <v>56</v>
      </c>
      <c r="D14" s="34" t="s">
        <v>52</v>
      </c>
      <c r="E14" s="35" t="s">
        <v>47</v>
      </c>
      <c r="F14" s="36" t="s">
        <v>66</v>
      </c>
      <c r="G14" s="36" t="s">
        <v>43</v>
      </c>
      <c r="H14" s="93" t="s">
        <v>44</v>
      </c>
      <c r="I14" s="93" t="s">
        <v>44</v>
      </c>
      <c r="J14" s="93" t="s">
        <v>45</v>
      </c>
      <c r="K14" s="39" t="s">
        <v>55</v>
      </c>
      <c r="L14" s="40" t="s">
        <v>78</v>
      </c>
      <c r="M14" s="31">
        <v>0</v>
      </c>
      <c r="N14" s="31">
        <v>0</v>
      </c>
      <c r="O14" s="41">
        <v>0</v>
      </c>
      <c r="P14" s="41" t="s">
        <v>88</v>
      </c>
      <c r="Q14" s="37" t="s">
        <v>64</v>
      </c>
      <c r="R14" s="42" t="s">
        <v>45</v>
      </c>
    </row>
    <row r="15" spans="1:21" x14ac:dyDescent="0.25">
      <c r="A15" s="45" t="s">
        <v>12</v>
      </c>
      <c r="B15" s="34" t="s">
        <v>12</v>
      </c>
      <c r="C15" s="34" t="s">
        <v>73</v>
      </c>
      <c r="D15" s="34" t="s">
        <v>74</v>
      </c>
      <c r="E15" s="35" t="s">
        <v>76</v>
      </c>
      <c r="F15" s="36" t="s">
        <v>77</v>
      </c>
      <c r="G15" s="36" t="s">
        <v>43</v>
      </c>
      <c r="H15" s="93" t="s">
        <v>44</v>
      </c>
      <c r="I15" s="93" t="s">
        <v>44</v>
      </c>
      <c r="J15" s="93" t="s">
        <v>45</v>
      </c>
      <c r="K15" s="39" t="s">
        <v>55</v>
      </c>
      <c r="L15" s="40" t="s">
        <v>75</v>
      </c>
      <c r="M15" s="31">
        <v>28</v>
      </c>
      <c r="N15" s="31">
        <v>5.6000000000000001E-2</v>
      </c>
      <c r="O15" s="41">
        <v>28</v>
      </c>
      <c r="P15" s="41" t="s">
        <v>88</v>
      </c>
      <c r="Q15" s="37" t="s">
        <v>64</v>
      </c>
      <c r="R15" s="10" t="s">
        <v>45</v>
      </c>
    </row>
    <row r="16" spans="1:21" ht="15.75" x14ac:dyDescent="0.25">
      <c r="B16" s="33"/>
      <c r="C16" s="50"/>
    </row>
    <row r="17" spans="2:6" ht="15.75" x14ac:dyDescent="0.25">
      <c r="B17" s="10" t="s">
        <v>67</v>
      </c>
      <c r="C17" s="50"/>
      <c r="F17" s="10" t="s">
        <v>68</v>
      </c>
    </row>
    <row r="19" spans="2:6" x14ac:dyDescent="0.25">
      <c r="B19" s="10" t="s">
        <v>69</v>
      </c>
    </row>
  </sheetData>
  <protectedRanges>
    <protectedRange sqref="M14:M15 N11:N12" name="Диапазон1_3_1"/>
    <protectedRange sqref="N13:N15 O11:O12" name="Диапазон1_1_1_1"/>
    <protectedRange sqref="O13:O15 M13 P11:P15" name="Диапазон1_2_1_1_1"/>
  </protectedRanges>
  <autoFilter ref="A10:R10">
    <sortState ref="A11:R28">
      <sortCondition ref="C10"/>
    </sortState>
  </autoFilter>
  <mergeCells count="3">
    <mergeCell ref="A1:R1"/>
    <mergeCell ref="C9:D9"/>
    <mergeCell ref="C2:P2"/>
  </mergeCells>
  <conditionalFormatting sqref="C4:C5">
    <cfRule type="expression" dxfId="2" priority="3" stopIfTrue="1">
      <formula>ISBLANK(C4)</formula>
    </cfRule>
  </conditionalFormatting>
  <conditionalFormatting sqref="C8">
    <cfRule type="expression" dxfId="1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C4:C8 A4:A8 E9 F4:F8 E6:E7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0"/>
  <sheetViews>
    <sheetView workbookViewId="0">
      <selection activeCell="K8" sqref="K8"/>
    </sheetView>
  </sheetViews>
  <sheetFormatPr defaultRowHeight="12.75" x14ac:dyDescent="0.2"/>
  <cols>
    <col min="2" max="2" width="40" bestFit="1" customWidth="1"/>
  </cols>
  <sheetData>
    <row r="2" spans="2:7" x14ac:dyDescent="0.2">
      <c r="B2" s="8" t="s">
        <v>35</v>
      </c>
      <c r="E2" s="8" t="s">
        <v>89</v>
      </c>
      <c r="F2" s="8"/>
      <c r="G2" s="8"/>
    </row>
    <row r="3" spans="2:7" x14ac:dyDescent="0.2">
      <c r="E3" s="8" t="s">
        <v>90</v>
      </c>
      <c r="F3" s="8"/>
      <c r="G3" s="8"/>
    </row>
    <row r="4" spans="2:7" s="4" customFormat="1" ht="24" customHeight="1" x14ac:dyDescent="0.2">
      <c r="B4" s="3" t="s">
        <v>26</v>
      </c>
      <c r="C4" s="1">
        <v>7</v>
      </c>
    </row>
    <row r="5" spans="2:7" s="4" customFormat="1" ht="24" customHeight="1" x14ac:dyDescent="0.2">
      <c r="B5" s="3" t="s">
        <v>27</v>
      </c>
      <c r="C5" s="1">
        <f>SUM('5 класс'!R4)</f>
        <v>0</v>
      </c>
    </row>
    <row r="6" spans="2:7" s="4" customFormat="1" ht="24" customHeight="1" x14ac:dyDescent="0.2">
      <c r="B6" s="3" t="s">
        <v>28</v>
      </c>
      <c r="C6" s="1">
        <v>0</v>
      </c>
    </row>
    <row r="7" spans="2:7" s="4" customFormat="1" ht="24" customHeight="1" x14ac:dyDescent="0.2">
      <c r="B7" s="3" t="s">
        <v>29</v>
      </c>
      <c r="C7" s="1">
        <v>7</v>
      </c>
    </row>
    <row r="8" spans="2:7" s="4" customFormat="1" ht="24" customHeight="1" x14ac:dyDescent="0.2">
      <c r="B8" s="3" t="s">
        <v>24</v>
      </c>
      <c r="C8" s="2">
        <v>0.45</v>
      </c>
    </row>
    <row r="9" spans="2:7" s="4" customFormat="1" ht="24" customHeight="1" x14ac:dyDescent="0.2">
      <c r="B9" s="5" t="s">
        <v>30</v>
      </c>
      <c r="C9" s="2">
        <v>0</v>
      </c>
    </row>
    <row r="10" spans="2:7" s="4" customFormat="1" ht="24" customHeight="1" x14ac:dyDescent="0.2">
      <c r="B10" s="3" t="s">
        <v>25</v>
      </c>
      <c r="C10" s="6">
        <f>IF((C4*D10)&gt;0,(C4*D10),0)</f>
        <v>0</v>
      </c>
      <c r="D10" s="7">
        <f>C9-45%</f>
        <v>-0.45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Инструкция</vt:lpstr>
      <vt:lpstr>5 класс</vt:lpstr>
      <vt:lpstr>9 класс</vt:lpstr>
      <vt:lpstr>Сводная</vt:lpstr>
      <vt:lpstr>'5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</cp:lastModifiedBy>
  <cp:lastPrinted>2025-11-06T22:27:02Z</cp:lastPrinted>
  <dcterms:created xsi:type="dcterms:W3CDTF">2007-11-07T20:16:05Z</dcterms:created>
  <dcterms:modified xsi:type="dcterms:W3CDTF">2025-11-10T01:45:21Z</dcterms:modified>
</cp:coreProperties>
</file>